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20" yWindow="0" windowWidth="26960" windowHeight="175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N18" i="1"/>
  <c r="N31" i="1"/>
  <c r="M30" i="1"/>
  <c r="L30" i="1"/>
  <c r="N29" i="1"/>
  <c r="P27" i="1"/>
  <c r="P18" i="1"/>
  <c r="P29" i="1"/>
  <c r="O27" i="1"/>
  <c r="O18" i="1"/>
  <c r="O31" i="1"/>
  <c r="J26" i="1"/>
  <c r="J25" i="1"/>
  <c r="J24" i="1"/>
  <c r="J23" i="1"/>
  <c r="J22" i="1"/>
  <c r="J21" i="1"/>
  <c r="J20" i="1"/>
  <c r="M20" i="1"/>
  <c r="AB9" i="1"/>
  <c r="AB5" i="1"/>
  <c r="L20" i="1"/>
  <c r="M26" i="1"/>
  <c r="J17" i="1"/>
  <c r="J16" i="1"/>
  <c r="J15" i="1"/>
  <c r="J14" i="1"/>
  <c r="J13" i="1"/>
  <c r="J12" i="1"/>
  <c r="J11" i="1"/>
  <c r="M11" i="1"/>
  <c r="A11" i="1"/>
  <c r="A12" i="1"/>
  <c r="A13" i="1"/>
  <c r="A14" i="1"/>
  <c r="A15" i="1"/>
  <c r="A16" i="1"/>
  <c r="A17" i="1"/>
  <c r="A20" i="1"/>
  <c r="A21" i="1"/>
  <c r="A22" i="1"/>
  <c r="A23" i="1"/>
  <c r="A24" i="1"/>
  <c r="A25" i="1"/>
  <c r="A26" i="1"/>
  <c r="R2" i="1"/>
  <c r="X9" i="1"/>
  <c r="W9" i="1"/>
  <c r="V9" i="1"/>
  <c r="T9" i="1"/>
  <c r="S9" i="1"/>
  <c r="R9" i="1"/>
  <c r="W8" i="1"/>
  <c r="V8" i="1"/>
  <c r="U8" i="1"/>
  <c r="S8" i="1"/>
  <c r="R8" i="1"/>
  <c r="X7" i="1"/>
  <c r="V7" i="1"/>
  <c r="U7" i="1"/>
  <c r="T7" i="1"/>
  <c r="R7" i="1"/>
  <c r="X6" i="1"/>
  <c r="W6" i="1"/>
  <c r="U6" i="1"/>
  <c r="T6" i="1"/>
  <c r="S6" i="1"/>
  <c r="X5" i="1"/>
  <c r="W5" i="1"/>
  <c r="U5" i="1"/>
  <c r="T5" i="1"/>
  <c r="S5" i="1"/>
  <c r="X4" i="1"/>
  <c r="W4" i="1"/>
  <c r="V4" i="1"/>
  <c r="T4" i="1"/>
  <c r="S4" i="1"/>
  <c r="R4" i="1"/>
  <c r="U9" i="1"/>
  <c r="M23" i="1"/>
  <c r="M16" i="1"/>
  <c r="M15" i="1"/>
  <c r="M12" i="1"/>
  <c r="M13" i="1"/>
  <c r="M14" i="1"/>
  <c r="M17" i="1"/>
  <c r="M18" i="1"/>
  <c r="M24" i="1"/>
  <c r="L11" i="1"/>
  <c r="K11" i="1"/>
  <c r="M21" i="1"/>
  <c r="M22" i="1"/>
  <c r="M25" i="1"/>
  <c r="M27" i="1"/>
  <c r="O29" i="1"/>
  <c r="U4" i="1"/>
  <c r="R5" i="1"/>
  <c r="V5" i="1"/>
  <c r="R6" i="1"/>
  <c r="V6" i="1"/>
  <c r="S7" i="1"/>
  <c r="W7" i="1"/>
  <c r="T8" i="1"/>
  <c r="X8" i="1"/>
  <c r="K20" i="1"/>
  <c r="M29" i="1"/>
  <c r="M31" i="1"/>
  <c r="L21" i="1"/>
  <c r="L12" i="1"/>
  <c r="K12" i="1"/>
  <c r="K21" i="1"/>
  <c r="L13" i="1"/>
  <c r="K13" i="1"/>
  <c r="L22" i="1"/>
  <c r="L14" i="1"/>
  <c r="K14" i="1"/>
  <c r="L15" i="1"/>
  <c r="K15" i="1"/>
  <c r="L16" i="1"/>
  <c r="K16" i="1"/>
  <c r="L17" i="1"/>
  <c r="K17" i="1"/>
  <c r="L18" i="1"/>
  <c r="K22" i="1"/>
  <c r="K18" i="1"/>
  <c r="L23" i="1"/>
  <c r="K23" i="1"/>
  <c r="L24" i="1"/>
  <c r="K24" i="1"/>
  <c r="L25" i="1"/>
  <c r="K25" i="1"/>
  <c r="L26" i="1"/>
  <c r="K26" i="1"/>
  <c r="K27" i="1"/>
  <c r="L27" i="1"/>
  <c r="L29" i="1"/>
  <c r="L31" i="1"/>
  <c r="K31" i="1"/>
  <c r="O33" i="1"/>
  <c r="K29" i="1"/>
</calcChain>
</file>

<file path=xl/sharedStrings.xml><?xml version="1.0" encoding="utf-8"?>
<sst xmlns="http://schemas.openxmlformats.org/spreadsheetml/2006/main" count="69" uniqueCount="58">
  <si>
    <t>Biweekly Time Card</t>
  </si>
  <si>
    <t>Urban Armor Gear</t>
  </si>
  <si>
    <t xml:space="preserve">Month </t>
  </si>
  <si>
    <t>Employee Name:</t>
  </si>
  <si>
    <t>Su</t>
  </si>
  <si>
    <t>M</t>
  </si>
  <si>
    <t>Tu</t>
  </si>
  <si>
    <t>W</t>
  </si>
  <si>
    <t>Th</t>
  </si>
  <si>
    <t>F</t>
  </si>
  <si>
    <t>Sa</t>
  </si>
  <si>
    <t>Overtime Options</t>
  </si>
  <si>
    <t>Manager Name:</t>
  </si>
  <si>
    <t xml:space="preserve">Daily </t>
  </si>
  <si>
    <t>Yes</t>
  </si>
  <si>
    <t xml:space="preserve">After </t>
  </si>
  <si>
    <t>Hrs</t>
  </si>
  <si>
    <t>Week Starting:</t>
  </si>
  <si>
    <t>[42]</t>
  </si>
  <si>
    <t xml:space="preserve">Up To </t>
  </si>
  <si>
    <t>Day of Week</t>
  </si>
  <si>
    <t>Time
In</t>
  </si>
  <si>
    <t>Time
Out</t>
  </si>
  <si>
    <t>Total
Hrs</t>
  </si>
  <si>
    <r>
      <t>Regular</t>
    </r>
    <r>
      <rPr>
        <sz val="10"/>
        <color rgb="FFFFFFFF"/>
        <rFont val="Calibri"/>
        <family val="2"/>
      </rPr>
      <t>Hrs</t>
    </r>
  </si>
  <si>
    <r>
      <t>1.5x OT</t>
    </r>
    <r>
      <rPr>
        <sz val="10"/>
        <color rgb="FFFFFFFF"/>
        <rFont val="Calibri"/>
        <family val="2"/>
      </rPr>
      <t>Hrs</t>
    </r>
  </si>
  <si>
    <r>
      <t>2x OT</t>
    </r>
    <r>
      <rPr>
        <sz val="10"/>
        <color rgb="FFFFFFFF"/>
        <rFont val="Calibri"/>
        <family val="2"/>
      </rPr>
      <t>Hrs</t>
    </r>
  </si>
  <si>
    <r>
      <t>Sick</t>
    </r>
    <r>
      <rPr>
        <sz val="10"/>
        <color rgb="FFFFFFFF"/>
        <rFont val="Calibri"/>
        <family val="2"/>
      </rPr>
      <t>Hrs</t>
    </r>
  </si>
  <si>
    <r>
      <t>Holiday</t>
    </r>
    <r>
      <rPr>
        <sz val="10"/>
        <color rgb="FFFFFFFF"/>
        <rFont val="Calibri"/>
        <family val="2"/>
      </rPr>
      <t>Hrs</t>
    </r>
  </si>
  <si>
    <r>
      <t>Vac.</t>
    </r>
    <r>
      <rPr>
        <sz val="10"/>
        <color rgb="FFFFFFFF"/>
        <rFont val="Calibri"/>
        <family val="2"/>
      </rPr>
      <t>Hrs</t>
    </r>
  </si>
  <si>
    <t xml:space="preserve">Weekly </t>
  </si>
  <si>
    <t>Instructions and Notes</t>
  </si>
  <si>
    <t>• Time In / Time Out should only be recorded</t>
  </si>
  <si>
    <t>for hours worked (not Sick, Holiday, etc.)</t>
  </si>
  <si>
    <t>• You can control rounding via the times you enter.</t>
  </si>
  <si>
    <t>Total Hrs is rounded to the nearest minute.</t>
  </si>
  <si>
    <t>• You can hide (but do not delete) columns M through W</t>
  </si>
  <si>
    <t>Total Hrs:</t>
  </si>
  <si>
    <t>Summary of California Overtime Rules:</t>
  </si>
  <si>
    <t>• Time-and-a-half for anything beyond 8 hours in any one work day</t>
  </si>
  <si>
    <t>• Double-time for anything beyond 12 hours in any one work day</t>
  </si>
  <si>
    <t>• Time-and-a-half for the first 8 hours of the 7th consecutive day</t>
  </si>
  <si>
    <t>• Double time on anything beyond 8 hours on the 7th consecutive day</t>
  </si>
  <si>
    <t>Biweekly Total Hrs:</t>
  </si>
  <si>
    <t>Rate/Hr:</t>
  </si>
  <si>
    <t>Total Pay:</t>
  </si>
  <si>
    <t>Grand Total Pay:</t>
  </si>
  <si>
    <t>I knowledge that the hours reported on this time record are accurate.  I was also  authorized and permitted to take</t>
  </si>
  <si>
    <t>meal breaks of at least 30 minutes, and rest breaks of at least ten minutes for every four hours worked each day.</t>
  </si>
  <si>
    <t>Employee Signature</t>
  </si>
  <si>
    <t>Date</t>
  </si>
  <si>
    <t>Manager Signature</t>
  </si>
  <si>
    <t>Grayson Edwards</t>
  </si>
  <si>
    <t>1?20?17</t>
  </si>
  <si>
    <t>Jay Veltz</t>
  </si>
  <si>
    <t>5726 Bakewell St</t>
  </si>
  <si>
    <t>San Diego, CA, 92117</t>
  </si>
  <si>
    <t>858-699-5080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</si>
</sst>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m\ yyyy"/>
    <numFmt numFmtId="165" formatCode="d"/>
    <numFmt numFmtId="166" formatCode="ddd\ m/d"/>
    <numFmt numFmtId="167" formatCode="[$-409]h:mm\ AM/PM"/>
  </numFmts>
  <fonts count="18" x14ac:knownFonts="1">
    <font>
      <sz val="11"/>
      <color rgb="FF000000"/>
      <name val="Calibri"/>
    </font>
    <font>
      <sz val="22"/>
      <color rgb="FFC00000"/>
      <name val="Calibri"/>
      <family val="2"/>
    </font>
    <font>
      <sz val="22"/>
      <color rgb="FF2E75B5"/>
      <name val="Calibri"/>
      <family val="2"/>
    </font>
    <font>
      <sz val="16"/>
      <name val="Calibri"/>
      <family val="2"/>
    </font>
    <font>
      <sz val="10"/>
      <name val="Calibri"/>
      <family val="2"/>
    </font>
    <font>
      <u/>
      <sz val="10"/>
      <color rgb="FF0000FF"/>
      <name val="Calibri"/>
      <family val="2"/>
    </font>
    <font>
      <b/>
      <sz val="12"/>
      <color rgb="FFFFFF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2E75B5"/>
      <name val="Calibri"/>
      <family val="2"/>
    </font>
    <font>
      <b/>
      <sz val="10"/>
      <name val="Calibri"/>
      <family val="2"/>
    </font>
    <font>
      <sz val="10"/>
      <color rgb="FFC0C0C0"/>
      <name val="Calibri"/>
      <family val="2"/>
    </font>
    <font>
      <sz val="8"/>
      <name val="Calibri"/>
      <family val="2"/>
    </font>
    <font>
      <sz val="1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2E75B5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rgb="FFFBFDA1"/>
        <bgColor rgb="FFFBFDA1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5" fontId="4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/>
    </xf>
    <xf numFmtId="0" fontId="14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66" fontId="10" fillId="5" borderId="12" xfId="0" applyNumberFormat="1" applyFont="1" applyFill="1" applyBorder="1" applyAlignment="1">
      <alignment horizontal="left" vertical="center"/>
    </xf>
    <xf numFmtId="167" fontId="12" fillId="3" borderId="12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" fontId="4" fillId="4" borderId="12" xfId="0" applyNumberFormat="1" applyFont="1" applyFill="1" applyBorder="1" applyAlignment="1">
      <alignment horizontal="center" vertical="center"/>
    </xf>
    <xf numFmtId="2" fontId="4" fillId="5" borderId="12" xfId="0" applyNumberFormat="1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top"/>
    </xf>
    <xf numFmtId="4" fontId="4" fillId="4" borderId="13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2" fontId="10" fillId="6" borderId="10" xfId="0" applyNumberFormat="1" applyFont="1" applyFill="1" applyBorder="1" applyAlignment="1">
      <alignment horizontal="center" vertical="center"/>
    </xf>
    <xf numFmtId="2" fontId="10" fillId="6" borderId="11" xfId="0" applyNumberFormat="1" applyFont="1" applyFill="1" applyBorder="1" applyAlignment="1">
      <alignment horizontal="center" vertical="center"/>
    </xf>
    <xf numFmtId="2" fontId="10" fillId="4" borderId="10" xfId="0" applyNumberFormat="1" applyFont="1" applyFill="1" applyBorder="1" applyAlignment="1">
      <alignment horizontal="center" vertical="center"/>
    </xf>
    <xf numFmtId="2" fontId="10" fillId="4" borderId="1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top"/>
    </xf>
    <xf numFmtId="0" fontId="16" fillId="0" borderId="0" xfId="0" applyFont="1"/>
    <xf numFmtId="2" fontId="10" fillId="0" borderId="0" xfId="0" applyNumberFormat="1" applyFont="1" applyAlignment="1">
      <alignment horizontal="center"/>
    </xf>
    <xf numFmtId="0" fontId="16" fillId="0" borderId="0" xfId="0" applyFont="1" applyAlignment="1">
      <alignment vertical="center"/>
    </xf>
    <xf numFmtId="43" fontId="4" fillId="0" borderId="12" xfId="0" applyNumberFormat="1" applyFont="1" applyBorder="1" applyAlignment="1">
      <alignment horizontal="right" vertical="center"/>
    </xf>
    <xf numFmtId="43" fontId="4" fillId="5" borderId="0" xfId="0" applyNumberFormat="1" applyFont="1" applyFill="1" applyBorder="1" applyAlignment="1">
      <alignment horizontal="right" vertical="center" shrinkToFit="1"/>
    </xf>
    <xf numFmtId="43" fontId="4" fillId="0" borderId="0" xfId="0" applyNumberFormat="1" applyFont="1" applyAlignment="1">
      <alignment horizontal="right" vertical="center" shrinkToFit="1"/>
    </xf>
    <xf numFmtId="43" fontId="17" fillId="6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4" fontId="4" fillId="0" borderId="5" xfId="0" applyNumberFormat="1" applyFont="1" applyBorder="1" applyAlignment="1">
      <alignment horizontal="left" shrinkToFit="1"/>
    </xf>
    <xf numFmtId="14" fontId="4" fillId="0" borderId="0" xfId="0" applyNumberFormat="1" applyFont="1" applyAlignment="1">
      <alignment horizontal="left" shrinkToFit="1"/>
    </xf>
    <xf numFmtId="0" fontId="4" fillId="0" borderId="14" xfId="0" applyFont="1" applyBorder="1"/>
    <xf numFmtId="0" fontId="4" fillId="0" borderId="0" xfId="0" applyFont="1" applyAlignment="1">
      <alignment horizontal="left"/>
    </xf>
    <xf numFmtId="0" fontId="0" fillId="0" borderId="0" xfId="0" applyFont="1"/>
    <xf numFmtId="43" fontId="17" fillId="6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4" fillId="0" borderId="5" xfId="0" applyFont="1" applyBorder="1" applyAlignment="1">
      <alignment horizontal="left"/>
    </xf>
    <xf numFmtId="0" fontId="7" fillId="0" borderId="5" xfId="0" applyFont="1" applyBorder="1"/>
    <xf numFmtId="0" fontId="4" fillId="0" borderId="14" xfId="0" applyFont="1" applyBorder="1" applyAlignment="1">
      <alignment horizontal="left"/>
    </xf>
    <xf numFmtId="0" fontId="7" fillId="0" borderId="14" xfId="0" applyFont="1" applyBorder="1"/>
    <xf numFmtId="14" fontId="10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164" fontId="6" fillId="2" borderId="2" xfId="0" applyNumberFormat="1" applyFont="1" applyFill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8" fillId="0" borderId="5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20" fontId="4" fillId="4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7F7F7F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DEEAF6"/>
          <bgColor rgb="FFDEEAF6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0"/>
  <sheetViews>
    <sheetView tabSelected="1" workbookViewId="0">
      <selection activeCell="D16" sqref="D16"/>
    </sheetView>
  </sheetViews>
  <sheetFormatPr baseColWidth="10" defaultColWidth="17.33203125" defaultRowHeight="15" customHeight="1" x14ac:dyDescent="0"/>
  <cols>
    <col min="1" max="3" width="9.1640625" style="6" customWidth="1"/>
    <col min="4" max="4" width="0.6640625" style="6" customWidth="1"/>
    <col min="5" max="6" width="9.1640625" style="6" customWidth="1"/>
    <col min="7" max="7" width="0.6640625" style="6" customWidth="1"/>
    <col min="8" max="13" width="8.6640625" style="6" customWidth="1"/>
    <col min="14" max="14" width="7.83203125" style="6" customWidth="1"/>
    <col min="15" max="15" width="7.1640625" style="6" customWidth="1"/>
    <col min="16" max="16" width="7.5" style="6" customWidth="1"/>
    <col min="17" max="17" width="4.1640625" style="6" customWidth="1"/>
    <col min="18" max="24" width="3.6640625" style="6" customWidth="1"/>
    <col min="25" max="25" width="4.33203125" style="6" customWidth="1"/>
    <col min="26" max="26" width="8.5" style="6" customWidth="1"/>
    <col min="27" max="27" width="9.1640625" style="6" customWidth="1"/>
    <col min="28" max="28" width="8.5" style="6" customWidth="1"/>
    <col min="29" max="16384" width="17.33203125" style="6"/>
  </cols>
  <sheetData>
    <row r="1" spans="1:28" ht="28.5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 t="s">
        <v>1</v>
      </c>
      <c r="P1" s="4"/>
      <c r="Q1" s="5"/>
      <c r="R1" s="5"/>
      <c r="S1" s="5"/>
      <c r="T1" s="5"/>
      <c r="U1" s="5"/>
      <c r="V1" s="5"/>
      <c r="W1" s="5"/>
      <c r="X1" s="5"/>
      <c r="Y1" s="5"/>
      <c r="Z1" s="62"/>
      <c r="AA1" s="63"/>
      <c r="AB1" s="63"/>
    </row>
    <row r="2" spans="1:28" ht="15" customHeight="1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4">
        <f ca="1">DATE(YEAR(TODAY()),AA2,1)</f>
        <v>42767</v>
      </c>
      <c r="S2" s="65"/>
      <c r="T2" s="65"/>
      <c r="U2" s="65"/>
      <c r="V2" s="65"/>
      <c r="W2" s="65"/>
      <c r="X2" s="66"/>
      <c r="Y2" s="5"/>
      <c r="Z2" s="8" t="s">
        <v>2</v>
      </c>
      <c r="AA2" s="9">
        <v>2</v>
      </c>
      <c r="AB2" s="5"/>
    </row>
    <row r="3" spans="1:28" ht="14">
      <c r="A3" s="7" t="s">
        <v>55</v>
      </c>
      <c r="B3" s="7"/>
      <c r="C3" s="7"/>
      <c r="D3" s="7"/>
      <c r="E3" s="7"/>
      <c r="F3" s="7"/>
      <c r="G3" s="7"/>
      <c r="H3" s="7"/>
      <c r="I3" s="7"/>
      <c r="J3" s="8" t="s">
        <v>3</v>
      </c>
      <c r="K3" s="67" t="s">
        <v>52</v>
      </c>
      <c r="L3" s="58"/>
      <c r="M3" s="58"/>
      <c r="N3" s="58"/>
      <c r="O3" s="58"/>
      <c r="P3" s="58"/>
      <c r="Q3" s="5"/>
      <c r="R3" s="10" t="s">
        <v>4</v>
      </c>
      <c r="S3" s="11" t="s">
        <v>5</v>
      </c>
      <c r="T3" s="11" t="s">
        <v>6</v>
      </c>
      <c r="U3" s="11" t="s">
        <v>7</v>
      </c>
      <c r="V3" s="11" t="s">
        <v>8</v>
      </c>
      <c r="W3" s="11" t="s">
        <v>9</v>
      </c>
      <c r="X3" s="12" t="s">
        <v>10</v>
      </c>
      <c r="Y3" s="5"/>
      <c r="Z3" s="5"/>
      <c r="AA3" s="5"/>
      <c r="AB3" s="5"/>
    </row>
    <row r="4" spans="1:28" ht="1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3">
        <f t="shared" ref="R4:X9" ca="1" si="0">$R$2-WEEKDAY($R$2,1)+(ROW(R4)-ROW($R$4))*7+(COLUMN(R4)-COLUMN($R$4)+1)</f>
        <v>42764</v>
      </c>
      <c r="S4" s="13">
        <f t="shared" ca="1" si="0"/>
        <v>42765</v>
      </c>
      <c r="T4" s="13">
        <f t="shared" ca="1" si="0"/>
        <v>42766</v>
      </c>
      <c r="U4" s="13">
        <f t="shared" ca="1" si="0"/>
        <v>42767</v>
      </c>
      <c r="V4" s="13">
        <f t="shared" ca="1" si="0"/>
        <v>42768</v>
      </c>
      <c r="W4" s="13">
        <f t="shared" ca="1" si="0"/>
        <v>42769</v>
      </c>
      <c r="X4" s="13">
        <f t="shared" ca="1" si="0"/>
        <v>42770</v>
      </c>
      <c r="Y4" s="7"/>
      <c r="Z4" s="68" t="s">
        <v>11</v>
      </c>
      <c r="AA4" s="56"/>
      <c r="AB4" s="56"/>
    </row>
    <row r="5" spans="1:28" ht="14">
      <c r="A5" s="7" t="s">
        <v>56</v>
      </c>
      <c r="B5" s="7"/>
      <c r="C5" s="7"/>
      <c r="D5" s="7"/>
      <c r="E5" s="7"/>
      <c r="F5" s="7"/>
      <c r="G5" s="7"/>
      <c r="H5" s="7"/>
      <c r="I5" s="7"/>
      <c r="J5" s="8" t="s">
        <v>12</v>
      </c>
      <c r="K5" s="69" t="s">
        <v>54</v>
      </c>
      <c r="L5" s="58"/>
      <c r="M5" s="58"/>
      <c r="N5" s="58"/>
      <c r="O5" s="58"/>
      <c r="P5" s="58"/>
      <c r="Q5" s="7"/>
      <c r="R5" s="13">
        <f t="shared" ca="1" si="0"/>
        <v>42771</v>
      </c>
      <c r="S5" s="13">
        <f t="shared" ca="1" si="0"/>
        <v>42772</v>
      </c>
      <c r="T5" s="13">
        <f t="shared" ca="1" si="0"/>
        <v>42773</v>
      </c>
      <c r="U5" s="13">
        <f t="shared" ca="1" si="0"/>
        <v>42774</v>
      </c>
      <c r="V5" s="13">
        <f t="shared" ca="1" si="0"/>
        <v>42775</v>
      </c>
      <c r="W5" s="13">
        <f t="shared" ca="1" si="0"/>
        <v>42776</v>
      </c>
      <c r="X5" s="13">
        <f t="shared" ca="1" si="0"/>
        <v>42777</v>
      </c>
      <c r="Y5" s="7"/>
      <c r="Z5" s="14" t="s">
        <v>13</v>
      </c>
      <c r="AA5" s="9" t="s">
        <v>14</v>
      </c>
      <c r="AB5" s="15" t="b">
        <f>IF(AA5="yes",TRUE,FALSE)</f>
        <v>1</v>
      </c>
    </row>
    <row r="6" spans="1:28" ht="14">
      <c r="A6" s="7" t="s">
        <v>57</v>
      </c>
      <c r="B6" s="7"/>
      <c r="C6" s="7"/>
      <c r="D6" s="7"/>
      <c r="E6" s="7"/>
      <c r="F6" s="7"/>
      <c r="G6" s="7"/>
      <c r="H6" s="7"/>
      <c r="I6" s="7"/>
      <c r="J6" s="7"/>
      <c r="K6" s="16"/>
      <c r="L6" s="16"/>
      <c r="M6" s="16"/>
      <c r="N6" s="7"/>
      <c r="O6" s="7"/>
      <c r="P6" s="7"/>
      <c r="Q6" s="7"/>
      <c r="R6" s="13">
        <f t="shared" ca="1" si="0"/>
        <v>42778</v>
      </c>
      <c r="S6" s="13">
        <f t="shared" ca="1" si="0"/>
        <v>42779</v>
      </c>
      <c r="T6" s="13">
        <f t="shared" ca="1" si="0"/>
        <v>42780</v>
      </c>
      <c r="U6" s="13">
        <f t="shared" ca="1" si="0"/>
        <v>42781</v>
      </c>
      <c r="V6" s="13">
        <f t="shared" ca="1" si="0"/>
        <v>42782</v>
      </c>
      <c r="W6" s="13">
        <f t="shared" ca="1" si="0"/>
        <v>42783</v>
      </c>
      <c r="X6" s="13">
        <f t="shared" ca="1" si="0"/>
        <v>42784</v>
      </c>
      <c r="Y6" s="7"/>
      <c r="Z6" s="8" t="s">
        <v>15</v>
      </c>
      <c r="AA6" s="9">
        <v>8</v>
      </c>
      <c r="AB6" s="17" t="s">
        <v>16</v>
      </c>
    </row>
    <row r="7" spans="1:28" ht="14">
      <c r="A7" s="7"/>
      <c r="B7" s="7"/>
      <c r="C7" s="7"/>
      <c r="D7" s="7"/>
      <c r="E7" s="7"/>
      <c r="F7" s="7"/>
      <c r="G7" s="7"/>
      <c r="H7" s="7"/>
      <c r="I7" s="7"/>
      <c r="J7" s="8" t="s">
        <v>17</v>
      </c>
      <c r="K7" s="61"/>
      <c r="L7" s="58"/>
      <c r="M7" s="18"/>
      <c r="N7" s="7"/>
      <c r="O7" s="7"/>
      <c r="P7" s="19" t="s">
        <v>18</v>
      </c>
      <c r="Q7" s="7"/>
      <c r="R7" s="13">
        <f t="shared" ca="1" si="0"/>
        <v>42785</v>
      </c>
      <c r="S7" s="13">
        <f t="shared" ca="1" si="0"/>
        <v>42786</v>
      </c>
      <c r="T7" s="13">
        <f t="shared" ca="1" si="0"/>
        <v>42787</v>
      </c>
      <c r="U7" s="13">
        <f t="shared" ca="1" si="0"/>
        <v>42788</v>
      </c>
      <c r="V7" s="13">
        <f t="shared" ca="1" si="0"/>
        <v>42789</v>
      </c>
      <c r="W7" s="13">
        <f t="shared" ca="1" si="0"/>
        <v>42790</v>
      </c>
      <c r="X7" s="13">
        <f t="shared" ca="1" si="0"/>
        <v>42791</v>
      </c>
      <c r="Y7" s="7"/>
      <c r="Z7" s="8" t="s">
        <v>19</v>
      </c>
      <c r="AA7" s="9">
        <v>12</v>
      </c>
      <c r="AB7" s="17" t="s">
        <v>16</v>
      </c>
    </row>
    <row r="8" spans="1:28" ht="9" customHeight="1" thickBo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3">
        <f t="shared" ca="1" si="0"/>
        <v>42792</v>
      </c>
      <c r="S8" s="13">
        <f t="shared" ca="1" si="0"/>
        <v>42793</v>
      </c>
      <c r="T8" s="13">
        <f t="shared" ca="1" si="0"/>
        <v>42794</v>
      </c>
      <c r="U8" s="13">
        <f t="shared" ca="1" si="0"/>
        <v>42795</v>
      </c>
      <c r="V8" s="13">
        <f t="shared" ca="1" si="0"/>
        <v>42796</v>
      </c>
      <c r="W8" s="13">
        <f t="shared" ca="1" si="0"/>
        <v>42797</v>
      </c>
      <c r="X8" s="13">
        <f t="shared" ca="1" si="0"/>
        <v>42798</v>
      </c>
      <c r="Y8" s="7"/>
      <c r="Z8" s="7"/>
      <c r="AA8" s="7"/>
      <c r="AB8" s="7"/>
    </row>
    <row r="9" spans="1:28" ht="26.25" customHeight="1" thickBot="1">
      <c r="A9" s="20" t="s">
        <v>20</v>
      </c>
      <c r="B9" s="21" t="s">
        <v>21</v>
      </c>
      <c r="C9" s="21" t="s">
        <v>22</v>
      </c>
      <c r="D9" s="22"/>
      <c r="E9" s="21" t="s">
        <v>21</v>
      </c>
      <c r="F9" s="21" t="s">
        <v>22</v>
      </c>
      <c r="G9" s="22"/>
      <c r="H9" s="21" t="s">
        <v>21</v>
      </c>
      <c r="I9" s="21" t="s">
        <v>22</v>
      </c>
      <c r="J9" s="23" t="s">
        <v>23</v>
      </c>
      <c r="K9" s="21" t="s">
        <v>24</v>
      </c>
      <c r="L9" s="21" t="s">
        <v>25</v>
      </c>
      <c r="M9" s="21" t="s">
        <v>26</v>
      </c>
      <c r="N9" s="21" t="s">
        <v>27</v>
      </c>
      <c r="O9" s="21" t="s">
        <v>28</v>
      </c>
      <c r="P9" s="24" t="s">
        <v>29</v>
      </c>
      <c r="Q9" s="7"/>
      <c r="R9" s="13">
        <f t="shared" ca="1" si="0"/>
        <v>42799</v>
      </c>
      <c r="S9" s="13">
        <f t="shared" ca="1" si="0"/>
        <v>42800</v>
      </c>
      <c r="T9" s="13">
        <f t="shared" ca="1" si="0"/>
        <v>42801</v>
      </c>
      <c r="U9" s="13">
        <f t="shared" ca="1" si="0"/>
        <v>42802</v>
      </c>
      <c r="V9" s="13">
        <f t="shared" ca="1" si="0"/>
        <v>42803</v>
      </c>
      <c r="W9" s="13">
        <f t="shared" ca="1" si="0"/>
        <v>42804</v>
      </c>
      <c r="X9" s="13">
        <f t="shared" ca="1" si="0"/>
        <v>42805</v>
      </c>
      <c r="Y9" s="7"/>
      <c r="Z9" s="14" t="s">
        <v>30</v>
      </c>
      <c r="AA9" s="9" t="s">
        <v>14</v>
      </c>
      <c r="AB9" s="15" t="b">
        <f>IF(AA9="yes",TRUE,FALSE)</f>
        <v>1</v>
      </c>
    </row>
    <row r="10" spans="1:28" ht="1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 t="s">
        <v>15</v>
      </c>
      <c r="AA10" s="9">
        <v>40</v>
      </c>
      <c r="AB10" s="17" t="s">
        <v>16</v>
      </c>
    </row>
    <row r="11" spans="1:28" ht="14">
      <c r="A11" s="25">
        <f>K7</f>
        <v>0</v>
      </c>
      <c r="B11" s="26"/>
      <c r="C11" s="26"/>
      <c r="D11" s="27"/>
      <c r="E11" s="26"/>
      <c r="F11" s="26"/>
      <c r="G11" s="27"/>
      <c r="H11" s="26"/>
      <c r="I11" s="26"/>
      <c r="J11" s="28">
        <f t="shared" ref="J11:J17" si="1">ROUND(IF((OR(B11="",C11="")),0,IF((C11&lt;B11),((C11-B11)*24)+24,(C11-B11)*24))+IF((OR(E11="",F11="")),0,IF((F11&lt;E11),((F11-E11)*24)+24,(F11-E11)*24))+IF((OR(H11="",I11="")),0,IF((I11&lt;H11),((I11-H11)*24)+24,(I11-H11)*24)),2)</f>
        <v>0</v>
      </c>
      <c r="K11" s="29">
        <f t="shared" ref="K11:K17" si="2">J11-(L11+M11)</f>
        <v>0</v>
      </c>
      <c r="L11" s="29">
        <f t="shared" ref="L11:L17" si="3">IF(COUNTIF(J$11:J11,"&gt;0")=7,MIN(J11,$AA$6),MAX(IF($AB$9,MAX(0,MIN($AA$7,SUM(K$10:K10)+MIN($AA$7,J11)-$AA$10)),0),IF($AB$5,MIN($AA$7,IF(J11&gt;$AA$6,MIN($AA$7,J11)-$AA$6,0)),0)))</f>
        <v>0</v>
      </c>
      <c r="M11" s="29">
        <f t="shared" ref="M11:M17" si="4">IF(COUNTIF(J$11:J11,"&gt;0")=7,MAX(0,J11-L11),IF(J11&gt;$AA$7,J11-$AA$7,0))</f>
        <v>0</v>
      </c>
      <c r="N11" s="30"/>
      <c r="O11" s="30"/>
      <c r="P11" s="30"/>
      <c r="Q11" s="8"/>
      <c r="R11" s="31" t="s">
        <v>31</v>
      </c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4">
      <c r="A12" s="25">
        <f t="shared" ref="A12:A17" si="5">A11+1</f>
        <v>1</v>
      </c>
      <c r="B12" s="26"/>
      <c r="C12" s="26"/>
      <c r="D12" s="27"/>
      <c r="E12" s="26"/>
      <c r="F12" s="26"/>
      <c r="G12" s="27"/>
      <c r="H12" s="26"/>
      <c r="I12" s="26"/>
      <c r="J12" s="28">
        <f t="shared" si="1"/>
        <v>0</v>
      </c>
      <c r="K12" s="29">
        <f t="shared" si="2"/>
        <v>0</v>
      </c>
      <c r="L12" s="29">
        <f t="shared" si="3"/>
        <v>0</v>
      </c>
      <c r="M12" s="29">
        <f t="shared" si="4"/>
        <v>0</v>
      </c>
      <c r="N12" s="30"/>
      <c r="O12" s="30"/>
      <c r="P12" s="30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4">
      <c r="A13" s="25">
        <f t="shared" si="5"/>
        <v>2</v>
      </c>
      <c r="B13" s="26"/>
      <c r="C13" s="26"/>
      <c r="D13" s="27"/>
      <c r="E13" s="26"/>
      <c r="F13" s="26"/>
      <c r="G13" s="27"/>
      <c r="H13" s="26"/>
      <c r="I13" s="26"/>
      <c r="J13" s="28">
        <f t="shared" si="1"/>
        <v>0</v>
      </c>
      <c r="K13" s="29">
        <f t="shared" si="2"/>
        <v>0</v>
      </c>
      <c r="L13" s="29">
        <f t="shared" si="3"/>
        <v>0</v>
      </c>
      <c r="M13" s="29">
        <f t="shared" si="4"/>
        <v>0</v>
      </c>
      <c r="N13" s="30"/>
      <c r="O13" s="30"/>
      <c r="P13" s="30"/>
      <c r="Q13" s="8"/>
      <c r="R13" s="5" t="s">
        <v>32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4">
      <c r="A14" s="25">
        <f t="shared" si="5"/>
        <v>3</v>
      </c>
      <c r="B14" s="26"/>
      <c r="C14" s="26"/>
      <c r="D14" s="27"/>
      <c r="E14" s="26"/>
      <c r="F14" s="26"/>
      <c r="G14" s="27"/>
      <c r="H14" s="26"/>
      <c r="I14" s="26"/>
      <c r="J14" s="28">
        <f t="shared" si="1"/>
        <v>0</v>
      </c>
      <c r="K14" s="29">
        <f t="shared" si="2"/>
        <v>0</v>
      </c>
      <c r="L14" s="29">
        <f t="shared" si="3"/>
        <v>0</v>
      </c>
      <c r="M14" s="29">
        <f t="shared" si="4"/>
        <v>0</v>
      </c>
      <c r="N14" s="30"/>
      <c r="O14" s="30"/>
      <c r="P14" s="30"/>
      <c r="Q14" s="8"/>
      <c r="R14" s="32" t="s">
        <v>33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4">
      <c r="A15" s="25">
        <f t="shared" si="5"/>
        <v>4</v>
      </c>
      <c r="B15" s="26">
        <v>0.35416666666666669</v>
      </c>
      <c r="C15" s="26">
        <v>0.5</v>
      </c>
      <c r="D15" s="27"/>
      <c r="E15" s="26"/>
      <c r="F15" s="26"/>
      <c r="G15" s="27"/>
      <c r="H15" s="26"/>
      <c r="I15" s="26"/>
      <c r="J15" s="28">
        <f t="shared" si="1"/>
        <v>3.5</v>
      </c>
      <c r="K15" s="29">
        <f t="shared" si="2"/>
        <v>3.5</v>
      </c>
      <c r="L15" s="29">
        <f t="shared" si="3"/>
        <v>0</v>
      </c>
      <c r="M15" s="29">
        <f t="shared" si="4"/>
        <v>0</v>
      </c>
      <c r="N15" s="30"/>
      <c r="O15" s="30"/>
      <c r="P15" s="30"/>
      <c r="Q15" s="8"/>
      <c r="R15" s="5" t="s">
        <v>34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4">
      <c r="A16" s="25">
        <f t="shared" si="5"/>
        <v>5</v>
      </c>
      <c r="B16" s="26">
        <v>0.35416666666666669</v>
      </c>
      <c r="C16" s="26">
        <v>0.5</v>
      </c>
      <c r="D16" s="27"/>
      <c r="E16" s="26"/>
      <c r="F16" s="26"/>
      <c r="G16" s="27"/>
      <c r="H16" s="26"/>
      <c r="I16" s="26"/>
      <c r="J16" s="28">
        <f t="shared" si="1"/>
        <v>3.5</v>
      </c>
      <c r="K16" s="29">
        <f t="shared" si="2"/>
        <v>3.5</v>
      </c>
      <c r="L16" s="29">
        <f t="shared" si="3"/>
        <v>0</v>
      </c>
      <c r="M16" s="29">
        <f t="shared" si="4"/>
        <v>0</v>
      </c>
      <c r="N16" s="30"/>
      <c r="O16" s="30"/>
      <c r="P16" s="30"/>
      <c r="Q16" s="8"/>
      <c r="R16" s="32" t="s">
        <v>35</v>
      </c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5.75" customHeight="1" thickBot="1">
      <c r="A17" s="25">
        <f t="shared" si="5"/>
        <v>6</v>
      </c>
      <c r="B17" s="26"/>
      <c r="C17" s="26"/>
      <c r="D17" s="27"/>
      <c r="E17" s="26"/>
      <c r="F17" s="26"/>
      <c r="G17" s="27"/>
      <c r="H17" s="26"/>
      <c r="I17" s="26"/>
      <c r="J17" s="33">
        <f t="shared" si="1"/>
        <v>0</v>
      </c>
      <c r="K17" s="34">
        <f t="shared" si="2"/>
        <v>0</v>
      </c>
      <c r="L17" s="34">
        <f t="shared" si="3"/>
        <v>0</v>
      </c>
      <c r="M17" s="34">
        <f t="shared" si="4"/>
        <v>0</v>
      </c>
      <c r="N17" s="35"/>
      <c r="O17" s="35"/>
      <c r="P17" s="35"/>
      <c r="Q17" s="8"/>
      <c r="R17" s="5" t="s">
        <v>36</v>
      </c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5.75" customHeight="1" thickBot="1">
      <c r="A18" s="7"/>
      <c r="B18" s="5"/>
      <c r="C18" s="5"/>
      <c r="D18" s="5"/>
      <c r="E18" s="5"/>
      <c r="F18" s="5"/>
      <c r="G18" s="7"/>
      <c r="H18" s="7"/>
      <c r="I18" s="7"/>
      <c r="J18" s="36" t="s">
        <v>37</v>
      </c>
      <c r="K18" s="37">
        <f t="shared" ref="K18:P18" si="6">SUM(K11:K17)</f>
        <v>7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8">
        <f t="shared" si="6"/>
        <v>0</v>
      </c>
      <c r="Q18" s="8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8.2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8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4">
      <c r="A20" s="25">
        <f>A17+1</f>
        <v>7</v>
      </c>
      <c r="B20" s="26">
        <v>0.33333333333333331</v>
      </c>
      <c r="C20" s="26">
        <v>0.5</v>
      </c>
      <c r="D20" s="27"/>
      <c r="E20" s="26"/>
      <c r="F20" s="26"/>
      <c r="G20" s="27"/>
      <c r="H20" s="26"/>
      <c r="I20" s="26"/>
      <c r="J20" s="28">
        <f t="shared" ref="J20:J26" si="7">ROUND(IF((OR(B20="",C20="")),0,IF((C20&lt;B20),((C20-B20)*24)+24,(C20-B20)*24))+IF((OR(E20="",F20="")),0,IF((F20&lt;E20),((F20-E20)*24)+24,(F20-E20)*24))+IF((OR(H20="",I20="")),0,IF((I20&lt;H20),((I20-H20)*24)+24,(I20-H20)*24)),2)</f>
        <v>4</v>
      </c>
      <c r="K20" s="29">
        <f t="shared" ref="K20:K26" si="8">J20-(L20+M20)</f>
        <v>4</v>
      </c>
      <c r="L20" s="29">
        <f t="shared" ref="L20:L26" si="9">IF(COUNTIF(J$20:J20,"&gt;0")=7,MIN(J20,$AA$6),MAX(IF($AB$9,MAX(0,MIN($AA$7,SUM(K$19:K19)+MIN($AA$7,J20)-$AA$10)),0),IF($AB$5,MIN($AA$7,IF(J20&gt;$AA$6,MIN($AA$7,J20)-$AA$6,0)),0)))</f>
        <v>0</v>
      </c>
      <c r="M20" s="29">
        <f t="shared" ref="M20:M26" si="10">IF(COUNTIF(J$20:J20,"&gt;0")=7,MAX(0,J20-L20),IF(J20&gt;$AA$7,J20-$AA$7,0))</f>
        <v>0</v>
      </c>
      <c r="N20" s="30"/>
      <c r="O20" s="30"/>
      <c r="P20" s="30"/>
      <c r="Q20" s="8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4">
      <c r="A21" s="25">
        <f t="shared" ref="A21:A26" si="11">A20+1</f>
        <v>8</v>
      </c>
      <c r="B21" s="26"/>
      <c r="C21" s="26"/>
      <c r="D21" s="27"/>
      <c r="E21" s="26"/>
      <c r="F21" s="26"/>
      <c r="G21" s="27"/>
      <c r="H21" s="26"/>
      <c r="I21" s="26"/>
      <c r="J21" s="28">
        <f t="shared" si="7"/>
        <v>0</v>
      </c>
      <c r="K21" s="29">
        <f t="shared" si="8"/>
        <v>0</v>
      </c>
      <c r="L21" s="29">
        <f t="shared" si="9"/>
        <v>0</v>
      </c>
      <c r="M21" s="29">
        <f t="shared" si="10"/>
        <v>0</v>
      </c>
      <c r="N21" s="30"/>
      <c r="O21" s="30"/>
      <c r="P21" s="30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4">
      <c r="A22" s="25">
        <f t="shared" si="11"/>
        <v>9</v>
      </c>
      <c r="B22" s="26">
        <v>0.375</v>
      </c>
      <c r="C22" s="26">
        <v>0.5</v>
      </c>
      <c r="D22" s="27"/>
      <c r="E22" s="26"/>
      <c r="F22" s="26"/>
      <c r="G22" s="27"/>
      <c r="H22" s="26"/>
      <c r="I22" s="26"/>
      <c r="J22" s="28">
        <f t="shared" si="7"/>
        <v>3</v>
      </c>
      <c r="K22" s="29">
        <f t="shared" si="8"/>
        <v>3</v>
      </c>
      <c r="L22" s="29">
        <f t="shared" si="9"/>
        <v>0</v>
      </c>
      <c r="M22" s="29">
        <f t="shared" si="10"/>
        <v>0</v>
      </c>
      <c r="N22" s="30"/>
      <c r="O22" s="30"/>
      <c r="P22" s="30"/>
      <c r="Q22" s="8"/>
      <c r="R22" s="31" t="s">
        <v>38</v>
      </c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4">
      <c r="A23" s="25">
        <f t="shared" si="11"/>
        <v>10</v>
      </c>
      <c r="B23" s="26">
        <v>0.375</v>
      </c>
      <c r="C23" s="26">
        <v>0.54166666666666663</v>
      </c>
      <c r="D23" s="27"/>
      <c r="E23" s="26">
        <v>0.5625</v>
      </c>
      <c r="F23" s="26">
        <v>0.64583333333333337</v>
      </c>
      <c r="G23" s="27"/>
      <c r="H23" s="26"/>
      <c r="I23" s="26"/>
      <c r="J23" s="28">
        <f t="shared" si="7"/>
        <v>6</v>
      </c>
      <c r="K23" s="29">
        <f t="shared" si="8"/>
        <v>6</v>
      </c>
      <c r="L23" s="29">
        <f t="shared" si="9"/>
        <v>0</v>
      </c>
      <c r="M23" s="29">
        <f t="shared" si="10"/>
        <v>0</v>
      </c>
      <c r="N23" s="30"/>
      <c r="O23" s="30"/>
      <c r="P23" s="30"/>
      <c r="Q23" s="8"/>
      <c r="R23" s="7" t="s">
        <v>39</v>
      </c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4">
      <c r="A24" s="25">
        <f t="shared" si="11"/>
        <v>11</v>
      </c>
      <c r="B24" s="26">
        <v>0.375</v>
      </c>
      <c r="C24" s="26">
        <v>0.54166666666666663</v>
      </c>
      <c r="D24" s="27"/>
      <c r="E24" s="26">
        <v>0.5625</v>
      </c>
      <c r="F24" s="26">
        <v>0.64583333333333337</v>
      </c>
      <c r="G24" s="27"/>
      <c r="H24" s="26"/>
      <c r="I24" s="26"/>
      <c r="J24" s="28">
        <f t="shared" si="7"/>
        <v>6</v>
      </c>
      <c r="K24" s="29">
        <f t="shared" si="8"/>
        <v>6</v>
      </c>
      <c r="L24" s="29">
        <f t="shared" si="9"/>
        <v>0</v>
      </c>
      <c r="M24" s="29">
        <f t="shared" si="10"/>
        <v>0</v>
      </c>
      <c r="N24" s="30"/>
      <c r="O24" s="30"/>
      <c r="P24" s="30"/>
      <c r="Q24" s="8"/>
      <c r="R24" s="7" t="s">
        <v>40</v>
      </c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4">
      <c r="A25" s="25">
        <f t="shared" si="11"/>
        <v>12</v>
      </c>
      <c r="B25" s="26">
        <v>0.375</v>
      </c>
      <c r="C25" s="26">
        <v>0.54166666666666663</v>
      </c>
      <c r="D25" s="70">
        <v>6.25E-2</v>
      </c>
      <c r="E25" s="26">
        <v>0.5625</v>
      </c>
      <c r="F25" s="26">
        <v>0.64583333333333337</v>
      </c>
      <c r="G25" s="27"/>
      <c r="H25" s="26"/>
      <c r="I25" s="26"/>
      <c r="J25" s="28">
        <f t="shared" si="7"/>
        <v>6</v>
      </c>
      <c r="K25" s="29">
        <f t="shared" si="8"/>
        <v>6</v>
      </c>
      <c r="L25" s="29">
        <f t="shared" si="9"/>
        <v>0</v>
      </c>
      <c r="M25" s="29">
        <f t="shared" si="10"/>
        <v>0</v>
      </c>
      <c r="N25" s="30"/>
      <c r="O25" s="30"/>
      <c r="P25" s="30"/>
      <c r="Q25" s="8"/>
      <c r="R25" s="7" t="s">
        <v>41</v>
      </c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customHeight="1" thickBot="1">
      <c r="A26" s="25">
        <f t="shared" si="11"/>
        <v>13</v>
      </c>
      <c r="B26" s="26">
        <v>0.35416666666666669</v>
      </c>
      <c r="C26" s="26">
        <v>0.5</v>
      </c>
      <c r="D26" s="27"/>
      <c r="E26" s="26"/>
      <c r="F26" s="26"/>
      <c r="G26" s="27"/>
      <c r="H26" s="26"/>
      <c r="I26" s="26"/>
      <c r="J26" s="33">
        <f t="shared" si="7"/>
        <v>3.5</v>
      </c>
      <c r="K26" s="34">
        <f t="shared" si="8"/>
        <v>3.5</v>
      </c>
      <c r="L26" s="34">
        <f t="shared" si="9"/>
        <v>0</v>
      </c>
      <c r="M26" s="34">
        <f t="shared" si="10"/>
        <v>0</v>
      </c>
      <c r="N26" s="35"/>
      <c r="O26" s="35"/>
      <c r="P26" s="35"/>
      <c r="Q26" s="8"/>
      <c r="R26" s="7" t="s">
        <v>42</v>
      </c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customHeight="1" thickBot="1">
      <c r="A27" s="7"/>
      <c r="B27" s="7"/>
      <c r="C27" s="7"/>
      <c r="D27" s="7"/>
      <c r="E27" s="7"/>
      <c r="F27" s="7"/>
      <c r="G27" s="7"/>
      <c r="H27" s="7"/>
      <c r="I27" s="7"/>
      <c r="J27" s="36" t="s">
        <v>37</v>
      </c>
      <c r="K27" s="39">
        <f t="shared" ref="K27:P27" si="12">SUM(K20:K26)</f>
        <v>28.5</v>
      </c>
      <c r="L27" s="39">
        <f t="shared" si="12"/>
        <v>0</v>
      </c>
      <c r="M27" s="39">
        <f t="shared" si="12"/>
        <v>0</v>
      </c>
      <c r="N27" s="39">
        <f t="shared" si="12"/>
        <v>0</v>
      </c>
      <c r="O27" s="39">
        <f t="shared" si="12"/>
        <v>0</v>
      </c>
      <c r="P27" s="40">
        <f t="shared" si="12"/>
        <v>0</v>
      </c>
      <c r="Q27" s="8"/>
      <c r="R27" s="41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2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8"/>
      <c r="R28" s="42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4">
      <c r="A29" s="5"/>
      <c r="B29" s="5"/>
      <c r="C29" s="5"/>
      <c r="D29" s="5"/>
      <c r="E29" s="5"/>
      <c r="F29" s="5"/>
      <c r="G29" s="5"/>
      <c r="H29" s="5"/>
      <c r="I29" s="5"/>
      <c r="J29" s="8" t="s">
        <v>43</v>
      </c>
      <c r="K29" s="43">
        <f t="shared" ref="K29:P29" si="13">K27+K18</f>
        <v>35.5</v>
      </c>
      <c r="L29" s="43">
        <f t="shared" si="13"/>
        <v>0</v>
      </c>
      <c r="M29" s="43">
        <f t="shared" si="13"/>
        <v>0</v>
      </c>
      <c r="N29" s="43">
        <f t="shared" si="13"/>
        <v>0</v>
      </c>
      <c r="O29" s="43">
        <f t="shared" si="13"/>
        <v>0</v>
      </c>
      <c r="P29" s="43">
        <f t="shared" si="13"/>
        <v>0</v>
      </c>
      <c r="Q29" s="8"/>
      <c r="R29" s="44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4">
      <c r="A30" s="7"/>
      <c r="B30" s="7"/>
      <c r="C30" s="7"/>
      <c r="D30" s="7"/>
      <c r="E30" s="7"/>
      <c r="F30" s="7"/>
      <c r="G30" s="7"/>
      <c r="H30" s="7"/>
      <c r="I30" s="7"/>
      <c r="J30" s="8" t="s">
        <v>44</v>
      </c>
      <c r="K30" s="45">
        <v>18.5</v>
      </c>
      <c r="L30" s="45">
        <f>1.5*K30</f>
        <v>27.75</v>
      </c>
      <c r="M30" s="45">
        <f>2*K30</f>
        <v>37</v>
      </c>
      <c r="N30" s="45">
        <v>18.5</v>
      </c>
      <c r="O30" s="45">
        <v>18.5</v>
      </c>
      <c r="P30" s="45">
        <v>18.5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4">
      <c r="A31" s="7"/>
      <c r="B31" s="7"/>
      <c r="C31" s="7"/>
      <c r="D31" s="7"/>
      <c r="E31" s="7"/>
      <c r="F31" s="7"/>
      <c r="G31" s="7"/>
      <c r="H31" s="7"/>
      <c r="I31" s="7"/>
      <c r="J31" s="8" t="s">
        <v>45</v>
      </c>
      <c r="K31" s="46">
        <f t="shared" ref="K31:O31" si="14">ROUND(K30*(K27+K18),2)</f>
        <v>656.75</v>
      </c>
      <c r="L31" s="46">
        <f t="shared" si="14"/>
        <v>0</v>
      </c>
      <c r="M31" s="46">
        <f t="shared" si="14"/>
        <v>0</v>
      </c>
      <c r="N31" s="46">
        <f t="shared" si="14"/>
        <v>0</v>
      </c>
      <c r="O31" s="46">
        <f t="shared" si="14"/>
        <v>0</v>
      </c>
      <c r="P31" s="46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4">
      <c r="A32" s="7"/>
      <c r="B32" s="7"/>
      <c r="C32" s="7"/>
      <c r="D32" s="7"/>
      <c r="E32" s="7"/>
      <c r="F32" s="7"/>
      <c r="G32" s="7"/>
      <c r="H32" s="7"/>
      <c r="I32" s="7"/>
      <c r="J32" s="8"/>
      <c r="K32" s="47"/>
      <c r="L32" s="47"/>
      <c r="M32" s="47"/>
      <c r="N32" s="47"/>
      <c r="O32" s="47"/>
      <c r="P32" s="47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.75" customHeight="1">
      <c r="A33" s="7"/>
      <c r="B33" s="7"/>
      <c r="C33" s="7"/>
      <c r="D33" s="7"/>
      <c r="E33" s="7"/>
      <c r="F33" s="7"/>
      <c r="G33" s="7"/>
      <c r="H33" s="7"/>
      <c r="I33" s="7"/>
      <c r="J33" s="8"/>
      <c r="K33" s="47"/>
      <c r="L33" s="47"/>
      <c r="M33" s="5"/>
      <c r="N33" s="14" t="s">
        <v>46</v>
      </c>
      <c r="O33" s="55">
        <f>SUM(K31:P31)</f>
        <v>656.75</v>
      </c>
      <c r="P33" s="56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.75" customHeight="1">
      <c r="A34" s="7"/>
      <c r="B34" s="7"/>
      <c r="C34" s="7"/>
      <c r="D34" s="7"/>
      <c r="E34" s="7"/>
      <c r="F34" s="7"/>
      <c r="G34" s="7"/>
      <c r="H34" s="7"/>
      <c r="I34" s="7"/>
      <c r="J34" s="8"/>
      <c r="K34" s="47"/>
      <c r="L34" s="47"/>
      <c r="M34" s="5"/>
      <c r="N34" s="14"/>
      <c r="O34" s="48"/>
      <c r="P34" s="48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4">
      <c r="A35" s="49" t="s">
        <v>47</v>
      </c>
      <c r="B35" s="7"/>
      <c r="C35" s="7"/>
      <c r="D35" s="7"/>
      <c r="E35" s="7"/>
      <c r="F35" s="7"/>
      <c r="G35" s="7"/>
      <c r="H35" s="7"/>
      <c r="I35" s="7"/>
      <c r="J35" s="8"/>
      <c r="K35" s="47"/>
      <c r="L35" s="47"/>
      <c r="M35" s="47"/>
      <c r="N35" s="47"/>
      <c r="O35" s="47"/>
      <c r="P35" s="47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4">
      <c r="A36" s="49" t="s">
        <v>48</v>
      </c>
      <c r="B36" s="7"/>
      <c r="C36" s="7"/>
      <c r="D36" s="7"/>
      <c r="E36" s="7"/>
      <c r="F36" s="7"/>
      <c r="G36" s="7"/>
      <c r="H36" s="7"/>
      <c r="I36" s="7"/>
      <c r="J36" s="8"/>
      <c r="K36" s="47"/>
      <c r="L36" s="47"/>
      <c r="M36" s="47"/>
      <c r="N36" s="47"/>
      <c r="O36" s="47"/>
      <c r="P36" s="47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4">
      <c r="A37" s="49"/>
      <c r="B37" s="7"/>
      <c r="C37" s="7"/>
      <c r="D37" s="7"/>
      <c r="E37" s="7"/>
      <c r="F37" s="7"/>
      <c r="G37" s="7"/>
      <c r="H37" s="7"/>
      <c r="I37" s="7"/>
      <c r="J37" s="8"/>
      <c r="K37" s="47"/>
      <c r="L37" s="47"/>
      <c r="M37" s="47"/>
      <c r="N37" s="47"/>
      <c r="O37" s="47"/>
      <c r="P37" s="47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4">
      <c r="A38" s="7"/>
      <c r="B38" s="7"/>
      <c r="C38" s="7"/>
      <c r="D38" s="7"/>
      <c r="E38" s="7"/>
      <c r="F38" s="7"/>
      <c r="G38" s="7"/>
      <c r="H38" s="7"/>
      <c r="I38" s="7"/>
      <c r="J38" s="8"/>
      <c r="K38" s="47"/>
      <c r="L38" s="47"/>
      <c r="M38" s="47"/>
      <c r="N38" s="47"/>
      <c r="O38" s="47"/>
      <c r="P38" s="47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4">
      <c r="A39" s="57" t="s">
        <v>52</v>
      </c>
      <c r="B39" s="58"/>
      <c r="C39" s="58"/>
      <c r="D39" s="50"/>
      <c r="E39" s="50" t="s">
        <v>53</v>
      </c>
      <c r="F39" s="51"/>
      <c r="G39" s="51"/>
      <c r="H39" s="51"/>
      <c r="I39" s="5"/>
      <c r="J39" s="5"/>
      <c r="K39" s="5"/>
      <c r="L39" s="5"/>
      <c r="M39" s="5"/>
      <c r="N39" s="5"/>
      <c r="O39" s="5"/>
      <c r="P39" s="5"/>
      <c r="Q39" s="8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4">
      <c r="A40" s="59" t="s">
        <v>49</v>
      </c>
      <c r="B40" s="60"/>
      <c r="C40" s="60"/>
      <c r="D40" s="52" t="s">
        <v>50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8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4">
      <c r="A41" s="53"/>
      <c r="B41" s="53"/>
      <c r="C41" s="5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8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4">
      <c r="A42" s="53"/>
      <c r="B42" s="53"/>
      <c r="C42" s="53"/>
      <c r="D42" s="5"/>
      <c r="E42" s="5"/>
      <c r="F42" s="5"/>
      <c r="G42" s="5"/>
      <c r="H42" s="5"/>
      <c r="I42" s="5"/>
      <c r="J42" s="5"/>
      <c r="K42" s="5"/>
      <c r="L42" s="5"/>
      <c r="M42" s="54"/>
      <c r="N42" s="54"/>
      <c r="O42" s="54"/>
      <c r="P42" s="54"/>
      <c r="Q42" s="5"/>
      <c r="R42" s="42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1.25" customHeight="1">
      <c r="A43" s="57"/>
      <c r="B43" s="58"/>
      <c r="C43" s="58"/>
      <c r="D43" s="50"/>
      <c r="E43" s="50"/>
      <c r="F43" s="51"/>
      <c r="G43" s="51"/>
      <c r="H43" s="51"/>
      <c r="I43" s="5"/>
      <c r="J43" s="5"/>
      <c r="K43" s="5"/>
      <c r="L43" s="5"/>
      <c r="M43" s="5"/>
      <c r="N43" s="5"/>
      <c r="O43" s="5"/>
      <c r="P43" s="5"/>
      <c r="Q43" s="5"/>
      <c r="R43" s="42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4">
      <c r="A44" s="59" t="s">
        <v>51</v>
      </c>
      <c r="B44" s="60"/>
      <c r="C44" s="60"/>
      <c r="D44" s="52" t="s">
        <v>50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7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4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4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4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</row>
    <row r="80" spans="1:28" ht="14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</row>
    <row r="81" spans="1:28" ht="14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</row>
    <row r="82" spans="1:28" ht="14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</row>
    <row r="83" spans="1:28" ht="14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</row>
    <row r="84" spans="1:28" ht="14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</row>
    <row r="85" spans="1:28" ht="14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</row>
    <row r="86" spans="1:28" ht="14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</row>
    <row r="87" spans="1:28" ht="14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</row>
    <row r="88" spans="1:28" ht="14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</row>
    <row r="89" spans="1:28" ht="14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</row>
    <row r="90" spans="1:28" ht="14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</row>
    <row r="91" spans="1:28" ht="14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</row>
    <row r="92" spans="1:28" ht="14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</row>
    <row r="93" spans="1:28" ht="14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</row>
    <row r="94" spans="1:28" ht="14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</row>
    <row r="95" spans="1:28" ht="14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</row>
    <row r="96" spans="1:28" ht="14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</row>
    <row r="97" spans="1:28" ht="14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</row>
    <row r="98" spans="1:28" ht="14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</row>
    <row r="99" spans="1:28" ht="14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</row>
    <row r="100" spans="1:28" ht="14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</row>
    <row r="101" spans="1:28" ht="14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</row>
    <row r="102" spans="1:28" ht="14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</row>
    <row r="103" spans="1:28" ht="14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</row>
    <row r="104" spans="1:28" ht="14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</row>
    <row r="105" spans="1:28" ht="14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</row>
    <row r="106" spans="1:28" ht="14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</row>
    <row r="107" spans="1:28" ht="14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</row>
    <row r="108" spans="1:28" ht="14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</row>
    <row r="109" spans="1:28" ht="14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</row>
    <row r="110" spans="1:28" ht="14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</row>
    <row r="111" spans="1:28" ht="14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</row>
    <row r="112" spans="1:28" ht="14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</row>
    <row r="113" spans="1:28" ht="14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</row>
    <row r="114" spans="1:28" ht="14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</row>
    <row r="115" spans="1:28" ht="14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</row>
    <row r="116" spans="1:28" ht="14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</row>
    <row r="117" spans="1:28" ht="14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</row>
    <row r="118" spans="1:28" ht="14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</row>
    <row r="119" spans="1:28" ht="14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</row>
    <row r="120" spans="1:28" ht="14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</row>
    <row r="121" spans="1:28" ht="14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</row>
    <row r="122" spans="1:28" ht="14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</row>
    <row r="123" spans="1:28" ht="14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</row>
    <row r="124" spans="1:28" ht="14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</row>
    <row r="125" spans="1:28" ht="14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</row>
    <row r="126" spans="1:28" ht="14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</row>
    <row r="127" spans="1:28" ht="14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</row>
    <row r="128" spans="1:28" ht="14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</row>
    <row r="129" spans="1:28" ht="14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</row>
    <row r="130" spans="1:28" ht="14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</row>
    <row r="131" spans="1:28" ht="14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</row>
    <row r="132" spans="1:28" ht="14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</row>
    <row r="133" spans="1:28" ht="14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</row>
    <row r="134" spans="1:28" ht="14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</row>
    <row r="135" spans="1:28" ht="14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</row>
    <row r="136" spans="1:28" ht="14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</row>
    <row r="137" spans="1:28" ht="14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</row>
    <row r="138" spans="1:28" ht="14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</row>
    <row r="139" spans="1:28" ht="14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</row>
    <row r="140" spans="1:28" ht="14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</row>
    <row r="141" spans="1:28" ht="14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</row>
    <row r="142" spans="1:28" ht="14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</row>
    <row r="143" spans="1:28" ht="14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</row>
    <row r="144" spans="1:28" ht="14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</row>
    <row r="145" spans="1:28" ht="14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</row>
    <row r="146" spans="1:28" ht="14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</row>
    <row r="147" spans="1:28" ht="14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</row>
    <row r="148" spans="1:28" ht="14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</row>
    <row r="149" spans="1:28" ht="14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</row>
    <row r="150" spans="1:28" ht="14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</row>
    <row r="151" spans="1:28" ht="14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</row>
    <row r="152" spans="1:28" ht="14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</row>
    <row r="153" spans="1:28" ht="14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</row>
    <row r="154" spans="1:28" ht="14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</row>
    <row r="155" spans="1:28" ht="14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</row>
    <row r="156" spans="1:28" ht="14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</row>
    <row r="157" spans="1:28" ht="14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</row>
    <row r="158" spans="1:28" ht="14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</row>
    <row r="159" spans="1:28" ht="14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</row>
    <row r="160" spans="1:28" ht="14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</row>
    <row r="161" spans="1:28" ht="14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</row>
    <row r="162" spans="1:28" ht="14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</row>
    <row r="163" spans="1:28" ht="14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</row>
    <row r="164" spans="1:28" ht="14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</row>
    <row r="165" spans="1:28" ht="14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</row>
    <row r="166" spans="1:28" ht="14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</row>
    <row r="167" spans="1:28" ht="14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</row>
    <row r="168" spans="1:28" ht="14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</row>
    <row r="169" spans="1:28" ht="14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</row>
    <row r="170" spans="1:28" ht="14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</row>
    <row r="171" spans="1:28" ht="14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</row>
    <row r="172" spans="1:28" ht="14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</row>
    <row r="173" spans="1:28" ht="14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</row>
    <row r="174" spans="1:28" ht="14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</row>
    <row r="175" spans="1:28" ht="14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</row>
    <row r="176" spans="1:28" ht="14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</row>
    <row r="177" spans="1:28" ht="14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</row>
    <row r="178" spans="1:28" ht="14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</row>
    <row r="179" spans="1:28" ht="14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</row>
    <row r="180" spans="1:28" ht="14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</row>
    <row r="181" spans="1:28" ht="14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</row>
    <row r="182" spans="1:28" ht="14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</row>
    <row r="183" spans="1:28" ht="14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</row>
    <row r="184" spans="1:28" ht="14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</row>
    <row r="185" spans="1:28" ht="14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</row>
    <row r="186" spans="1:28" ht="14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</row>
    <row r="187" spans="1:28" ht="14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</row>
    <row r="188" spans="1:28" ht="14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</row>
    <row r="189" spans="1:28" ht="14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</row>
    <row r="190" spans="1:28" ht="14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</row>
    <row r="191" spans="1:28" ht="14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</row>
    <row r="192" spans="1:28" ht="14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</row>
    <row r="193" spans="1:28" ht="14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</row>
    <row r="194" spans="1:28" ht="14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</row>
    <row r="195" spans="1:28" ht="14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</row>
    <row r="196" spans="1:28" ht="14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</row>
    <row r="197" spans="1:28" ht="14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</row>
    <row r="198" spans="1:28" ht="14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</row>
    <row r="199" spans="1:28" ht="14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</row>
    <row r="200" spans="1:28" ht="14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</row>
    <row r="201" spans="1:28" ht="14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</row>
    <row r="202" spans="1:28" ht="14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</row>
    <row r="203" spans="1:28" ht="14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</row>
    <row r="204" spans="1:28" ht="14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</row>
    <row r="205" spans="1:28" ht="14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</row>
    <row r="206" spans="1:28" ht="14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</row>
    <row r="207" spans="1:28" ht="14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</row>
    <row r="208" spans="1:28" ht="14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</row>
    <row r="209" spans="1:28" ht="14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</row>
    <row r="210" spans="1:28" ht="14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</row>
    <row r="211" spans="1:28" ht="14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</row>
    <row r="212" spans="1:28" ht="14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</row>
    <row r="213" spans="1:28" ht="14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</row>
    <row r="214" spans="1:28" ht="14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</row>
    <row r="215" spans="1:28" ht="14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</row>
    <row r="216" spans="1:28" ht="14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</row>
    <row r="217" spans="1:28" ht="14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</row>
    <row r="218" spans="1:28" ht="14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</row>
    <row r="219" spans="1:28" ht="14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</row>
    <row r="220" spans="1:28" ht="14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</row>
    <row r="221" spans="1:28" ht="14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</row>
    <row r="222" spans="1:28" ht="14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</row>
    <row r="223" spans="1:28" ht="14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</row>
    <row r="224" spans="1:28" ht="14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</row>
    <row r="225" spans="1:28" ht="14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</row>
    <row r="226" spans="1:28" ht="14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</row>
    <row r="227" spans="1:28" ht="14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</row>
    <row r="228" spans="1:28" ht="14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</row>
    <row r="229" spans="1:28" ht="14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</row>
    <row r="230" spans="1:28" ht="14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</row>
    <row r="231" spans="1:28" ht="14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</row>
    <row r="232" spans="1:28" ht="14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</row>
    <row r="233" spans="1:28" ht="14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</row>
    <row r="234" spans="1:28" ht="14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</row>
    <row r="235" spans="1:28" ht="14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</row>
    <row r="236" spans="1:28" ht="14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</row>
    <row r="237" spans="1:28" ht="14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</row>
    <row r="238" spans="1:28" ht="14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</row>
    <row r="239" spans="1:28" ht="14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</row>
    <row r="240" spans="1:28" ht="14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</row>
    <row r="241" spans="1:28" ht="14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</row>
    <row r="242" spans="1:28" ht="14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</row>
    <row r="243" spans="1:28" ht="14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</row>
    <row r="244" spans="1:28" ht="14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</row>
    <row r="245" spans="1:28" ht="14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</row>
    <row r="246" spans="1:28" ht="14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</row>
    <row r="247" spans="1:28" ht="14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</row>
    <row r="248" spans="1:28" ht="14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</row>
    <row r="249" spans="1:28" ht="14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</row>
    <row r="250" spans="1:28" ht="14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</row>
    <row r="251" spans="1:28" ht="14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</row>
    <row r="252" spans="1:28" ht="14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</row>
    <row r="253" spans="1:28" ht="14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</row>
    <row r="254" spans="1:28" ht="14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</row>
    <row r="255" spans="1:28" ht="14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</row>
    <row r="256" spans="1:28" ht="14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</row>
    <row r="257" spans="1:28" ht="14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</row>
    <row r="258" spans="1:28" ht="14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</row>
    <row r="259" spans="1:28" ht="14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</row>
    <row r="260" spans="1:28" ht="14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</row>
    <row r="261" spans="1:28" ht="14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</row>
    <row r="262" spans="1:28" ht="14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</row>
    <row r="263" spans="1:28" ht="14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</row>
    <row r="264" spans="1:28" ht="14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</row>
    <row r="265" spans="1:28" ht="14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</row>
    <row r="266" spans="1:28" ht="14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</row>
    <row r="267" spans="1:28" ht="14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</row>
    <row r="268" spans="1:28" ht="14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</row>
    <row r="269" spans="1:28" ht="14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</row>
    <row r="270" spans="1:28" ht="14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</row>
    <row r="271" spans="1:28" ht="14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</row>
    <row r="272" spans="1:28" ht="14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</row>
    <row r="273" spans="1:28" ht="14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</row>
    <row r="274" spans="1:28" ht="14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</row>
    <row r="275" spans="1:28" ht="14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</row>
    <row r="276" spans="1:28" ht="14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</row>
    <row r="277" spans="1:28" ht="14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</row>
    <row r="278" spans="1:28" ht="14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</row>
    <row r="279" spans="1:28" ht="14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</row>
    <row r="280" spans="1:28" ht="14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</row>
    <row r="281" spans="1:28" ht="14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</row>
    <row r="282" spans="1:28" ht="14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</row>
    <row r="283" spans="1:28" ht="14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</row>
    <row r="284" spans="1:28" ht="14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</row>
    <row r="285" spans="1:28" ht="14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</row>
    <row r="286" spans="1:28" ht="14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</row>
    <row r="287" spans="1:28" ht="14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</row>
    <row r="288" spans="1:28" ht="14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</row>
    <row r="289" spans="1:28" ht="14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</row>
    <row r="290" spans="1:28" ht="14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</row>
    <row r="291" spans="1:28" ht="14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</row>
    <row r="292" spans="1:28" ht="14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</row>
    <row r="293" spans="1:28" ht="14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</row>
    <row r="294" spans="1:28" ht="14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</row>
    <row r="295" spans="1:28" ht="14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</row>
    <row r="296" spans="1:28" ht="14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</row>
    <row r="297" spans="1:28" ht="14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</row>
    <row r="298" spans="1:28" ht="14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</row>
    <row r="299" spans="1:28" ht="14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</row>
    <row r="300" spans="1:28" ht="14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</row>
    <row r="301" spans="1:28" ht="14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</row>
    <row r="302" spans="1:28" ht="14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</row>
    <row r="303" spans="1:28" ht="14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</row>
    <row r="304" spans="1:28" ht="14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</row>
    <row r="305" spans="1:28" ht="14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</row>
    <row r="306" spans="1:28" ht="14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</row>
    <row r="307" spans="1:28" ht="14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</row>
    <row r="308" spans="1:28" ht="14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</row>
    <row r="309" spans="1:28" ht="14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</row>
    <row r="310" spans="1:28" ht="14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</row>
    <row r="311" spans="1:28" ht="14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</row>
    <row r="312" spans="1:28" ht="14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</row>
    <row r="313" spans="1:28" ht="14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</row>
    <row r="314" spans="1:28" ht="14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</row>
    <row r="315" spans="1:28" ht="14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</row>
    <row r="316" spans="1:28" ht="14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</row>
    <row r="317" spans="1:28" ht="14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</row>
    <row r="318" spans="1:28" ht="14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</row>
    <row r="319" spans="1:28" ht="14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</row>
    <row r="320" spans="1:28" ht="14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</row>
    <row r="321" spans="1:28" ht="14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</row>
    <row r="322" spans="1:28" ht="14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</row>
    <row r="323" spans="1:28" ht="14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</row>
    <row r="324" spans="1:28" ht="14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</row>
    <row r="325" spans="1:28" ht="14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</row>
    <row r="326" spans="1:28" ht="14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</row>
    <row r="327" spans="1:28" ht="14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</row>
    <row r="328" spans="1:28" ht="14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</row>
    <row r="329" spans="1:28" ht="14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</row>
    <row r="330" spans="1:28" ht="14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</row>
    <row r="331" spans="1:28" ht="14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</row>
    <row r="332" spans="1:28" ht="14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</row>
    <row r="333" spans="1:28" ht="14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</row>
    <row r="334" spans="1:28" ht="14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</row>
    <row r="335" spans="1:28" ht="14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</row>
    <row r="336" spans="1:28" ht="14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</row>
    <row r="337" spans="1:28" ht="14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</row>
    <row r="338" spans="1:28" ht="14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</row>
    <row r="339" spans="1:28" ht="14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</row>
    <row r="340" spans="1:28" ht="14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</row>
    <row r="341" spans="1:28" ht="14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</row>
    <row r="342" spans="1:28" ht="14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</row>
    <row r="343" spans="1:28" ht="14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</row>
    <row r="344" spans="1:28" ht="14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</row>
    <row r="345" spans="1:28" ht="14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</row>
    <row r="346" spans="1:28" ht="14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</row>
    <row r="347" spans="1:28" ht="14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</row>
    <row r="348" spans="1:28" ht="14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</row>
    <row r="349" spans="1:28" ht="14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</row>
    <row r="350" spans="1:28" ht="14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</row>
    <row r="351" spans="1:28" ht="14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</row>
    <row r="352" spans="1:28" ht="14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</row>
    <row r="353" spans="1:28" ht="14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</row>
    <row r="354" spans="1:28" ht="14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</row>
    <row r="355" spans="1:28" ht="14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</row>
    <row r="356" spans="1:28" ht="14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</row>
    <row r="357" spans="1:28" ht="14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</row>
    <row r="358" spans="1:28" ht="14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</row>
    <row r="359" spans="1:28" ht="14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</row>
    <row r="360" spans="1:28" ht="14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</row>
    <row r="361" spans="1:28" ht="14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</row>
    <row r="362" spans="1:28" ht="14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</row>
    <row r="363" spans="1:28" ht="14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</row>
    <row r="364" spans="1:28" ht="14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</row>
    <row r="365" spans="1:28" ht="14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</row>
    <row r="366" spans="1:28" ht="14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</row>
    <row r="367" spans="1:28" ht="14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</row>
    <row r="368" spans="1:28" ht="14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</row>
    <row r="369" spans="1:28" ht="14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</row>
    <row r="370" spans="1:28" ht="14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</row>
    <row r="371" spans="1:28" ht="14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</row>
    <row r="372" spans="1:28" ht="14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</row>
    <row r="373" spans="1:28" ht="14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</row>
    <row r="374" spans="1:28" ht="14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</row>
    <row r="375" spans="1:28" ht="14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</row>
    <row r="376" spans="1:28" ht="14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</row>
    <row r="377" spans="1:28" ht="14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</row>
    <row r="378" spans="1:28" ht="14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</row>
    <row r="379" spans="1:28" ht="14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</row>
    <row r="380" spans="1:28" ht="14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</row>
    <row r="381" spans="1:28" ht="14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</row>
    <row r="382" spans="1:28" ht="14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</row>
    <row r="383" spans="1:28" ht="14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</row>
    <row r="384" spans="1:28" ht="14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</row>
    <row r="385" spans="1:28" ht="14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</row>
    <row r="386" spans="1:28" ht="14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</row>
    <row r="387" spans="1:28" ht="14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</row>
    <row r="388" spans="1:28" ht="14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</row>
    <row r="389" spans="1:28" ht="14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</row>
    <row r="390" spans="1:28" ht="14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</row>
    <row r="391" spans="1:28" ht="14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</row>
    <row r="392" spans="1:28" ht="14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</row>
    <row r="393" spans="1:28" ht="14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</row>
    <row r="394" spans="1:28" ht="14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</row>
    <row r="395" spans="1:28" ht="14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</row>
    <row r="396" spans="1:28" ht="14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</row>
    <row r="397" spans="1:28" ht="14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</row>
    <row r="398" spans="1:28" ht="14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</row>
    <row r="399" spans="1:28" ht="14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</row>
    <row r="400" spans="1:28" ht="14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</row>
    <row r="401" spans="1:28" ht="14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</row>
    <row r="402" spans="1:28" ht="14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</row>
    <row r="403" spans="1:28" ht="14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</row>
    <row r="404" spans="1:28" ht="14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</row>
    <row r="405" spans="1:28" ht="14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</row>
    <row r="406" spans="1:28" ht="14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</row>
    <row r="407" spans="1:28" ht="14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</row>
    <row r="408" spans="1:28" ht="14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</row>
    <row r="409" spans="1:28" ht="14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</row>
    <row r="410" spans="1:28" ht="14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</row>
    <row r="411" spans="1:28" ht="14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</row>
    <row r="412" spans="1:28" ht="14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</row>
    <row r="413" spans="1:28" ht="14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</row>
    <row r="414" spans="1:28" ht="14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</row>
    <row r="415" spans="1:28" ht="14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</row>
    <row r="416" spans="1:28" ht="14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</row>
    <row r="417" spans="1:28" ht="14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</row>
    <row r="418" spans="1:28" ht="14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</row>
    <row r="419" spans="1:28" ht="14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</row>
    <row r="420" spans="1:28" ht="14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</row>
    <row r="421" spans="1:28" ht="14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</row>
    <row r="422" spans="1:28" ht="14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</row>
    <row r="423" spans="1:28" ht="14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</row>
    <row r="424" spans="1:28" ht="14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</row>
    <row r="425" spans="1:28" ht="14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</row>
    <row r="426" spans="1:28" ht="14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</row>
    <row r="427" spans="1:28" ht="14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</row>
    <row r="428" spans="1:28" ht="14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</row>
    <row r="429" spans="1:28" ht="14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</row>
    <row r="430" spans="1:28" ht="14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</row>
    <row r="431" spans="1:28" ht="14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</row>
    <row r="432" spans="1:28" ht="14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</row>
    <row r="433" spans="1:28" ht="14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</row>
    <row r="434" spans="1:28" ht="14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</row>
    <row r="435" spans="1:28" ht="14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</row>
    <row r="436" spans="1:28" ht="14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</row>
    <row r="437" spans="1:28" ht="14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</row>
    <row r="438" spans="1:28" ht="14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</row>
    <row r="439" spans="1:28" ht="14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</row>
    <row r="440" spans="1:28" ht="14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</row>
    <row r="441" spans="1:28" ht="14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</row>
    <row r="442" spans="1:28" ht="14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</row>
    <row r="443" spans="1:28" ht="14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</row>
    <row r="444" spans="1:28" ht="14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</row>
    <row r="445" spans="1:28" ht="14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</row>
    <row r="446" spans="1:28" ht="14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</row>
    <row r="447" spans="1:28" ht="14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</row>
    <row r="448" spans="1:28" ht="14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</row>
    <row r="449" spans="1:28" ht="14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</row>
    <row r="450" spans="1:28" ht="14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</row>
    <row r="451" spans="1:28" ht="14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</row>
    <row r="452" spans="1:28" ht="14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</row>
    <row r="453" spans="1:28" ht="14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</row>
    <row r="454" spans="1:28" ht="14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</row>
    <row r="455" spans="1:28" ht="14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</row>
    <row r="456" spans="1:28" ht="14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</row>
    <row r="457" spans="1:28" ht="14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</row>
    <row r="458" spans="1:28" ht="14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</row>
    <row r="459" spans="1:28" ht="14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</row>
    <row r="460" spans="1:28" ht="14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</row>
    <row r="461" spans="1:28" ht="14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</row>
    <row r="462" spans="1:28" ht="14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</row>
    <row r="463" spans="1:28" ht="14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</row>
    <row r="464" spans="1:28" ht="14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</row>
    <row r="465" spans="1:28" ht="14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</row>
    <row r="466" spans="1:28" ht="14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</row>
    <row r="467" spans="1:28" ht="14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</row>
    <row r="468" spans="1:28" ht="14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</row>
    <row r="469" spans="1:28" ht="14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</row>
    <row r="470" spans="1:28" ht="14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</row>
    <row r="471" spans="1:28" ht="14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</row>
    <row r="472" spans="1:28" ht="14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</row>
    <row r="473" spans="1:28" ht="14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</row>
    <row r="474" spans="1:28" ht="14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</row>
    <row r="475" spans="1:28" ht="14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</row>
    <row r="476" spans="1:28" ht="14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</row>
    <row r="477" spans="1:28" ht="14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</row>
    <row r="478" spans="1:28" ht="14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</row>
    <row r="479" spans="1:28" ht="14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</row>
    <row r="480" spans="1:28" ht="14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</row>
    <row r="481" spans="1:28" ht="14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</row>
    <row r="482" spans="1:28" ht="14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</row>
    <row r="483" spans="1:28" ht="14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</row>
    <row r="484" spans="1:28" ht="14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</row>
    <row r="485" spans="1:28" ht="14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</row>
    <row r="486" spans="1:28" ht="14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</row>
    <row r="487" spans="1:28" ht="14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</row>
    <row r="488" spans="1:28" ht="14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</row>
    <row r="489" spans="1:28" ht="14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</row>
    <row r="490" spans="1:28" ht="14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</row>
    <row r="491" spans="1:28" ht="14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</row>
    <row r="492" spans="1:28" ht="14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</row>
    <row r="493" spans="1:28" ht="14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</row>
    <row r="494" spans="1:28" ht="14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</row>
    <row r="495" spans="1:28" ht="14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</row>
    <row r="496" spans="1:28" ht="14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</row>
    <row r="497" spans="1:28" ht="14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</row>
    <row r="498" spans="1:28" ht="14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</row>
    <row r="499" spans="1:28" ht="14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</row>
    <row r="500" spans="1:28" ht="14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</row>
  </sheetData>
  <mergeCells count="11">
    <mergeCell ref="K7:L7"/>
    <mergeCell ref="Z1:AB1"/>
    <mergeCell ref="R2:X2"/>
    <mergeCell ref="K3:P3"/>
    <mergeCell ref="Z4:AB4"/>
    <mergeCell ref="K5:P5"/>
    <mergeCell ref="O33:P33"/>
    <mergeCell ref="A39:C39"/>
    <mergeCell ref="A40:C40"/>
    <mergeCell ref="A43:C43"/>
    <mergeCell ref="A44:C44"/>
  </mergeCells>
  <phoneticPr fontId="12" type="noConversion"/>
  <conditionalFormatting sqref="R4:X9">
    <cfRule type="expression" dxfId="1" priority="1">
      <formula>ISNUMBER(MATCH(R4,$A$11:$A$26,0))</formula>
    </cfRule>
  </conditionalFormatting>
  <conditionalFormatting sqref="R4:X9">
    <cfRule type="expression" dxfId="0" priority="2">
      <formula>MONTH(R4)&lt;&gt;MONTH($R$2)</formula>
    </cfRule>
  </conditionalFormatting>
  <dataValidations count="2">
    <dataValidation type="list" allowBlank="1" showErrorMessage="1" sqref="AA5 AA9">
      <formula1>$AC$5:$AC$6</formula1>
    </dataValidation>
    <dataValidation type="custom" allowBlank="1" showInputMessage="1" showErrorMessage="1" prompt="Incorrect Time Format - Please use the following format for entering the time: 12:00 AM" sqref="B11:C17 E11:F17 H11:I17 B20:C26 E20:F26 H20:I26">
      <formula1>AND(GTE(B11,MIN((0),(0.999988425925926))),LTE(B11,MAX((0),(0.999988425925926))))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Siu</dc:creator>
  <cp:lastModifiedBy>mactech</cp:lastModifiedBy>
  <cp:lastPrinted>2017-01-20T21:03:31Z</cp:lastPrinted>
  <dcterms:created xsi:type="dcterms:W3CDTF">2016-02-29T15:34:02Z</dcterms:created>
  <dcterms:modified xsi:type="dcterms:W3CDTF">2017-01-20T21:49:01Z</dcterms:modified>
</cp:coreProperties>
</file>